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<sst xmlns="http://schemas.openxmlformats.org/spreadsheetml/2006/main" count="82" uniqueCount="71">
  <si>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</si>
  <si>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</si>
  <si>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</si>
  <si>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</si>
  <si>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</si>
  <si>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</si>
  <si>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</si>
  <si>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</si>
  <si>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</si>
  <si>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</si>
  <si>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</si>
  <si>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</si>
  <si>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</si>
  <si>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</si>
  <si>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</si>
  <si>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</si>
  <si>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</si>
  <si>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</si>
  <si>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</si>
  <si>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</si>
  <si>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</si>
  <si>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</si>
  <si>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</si>
  <si>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</si>
  <si>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</si>
  <si>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</si>
  <si>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</si>
  <si>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</si>
  <si>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</si>
  <si>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</si>
  <si>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</si>
  <si>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</si>
  <si>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</si>
  <si>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</si>
  <si>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</si>
  <si>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</si>
  <si>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</si>
  <si>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</si>
  <si>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</si>
  <si>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</si>
  <si>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</si>
  <si>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</si>
  <si>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</si>
  <si>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</si>
  <si>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</si>
  <si>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</si>
  <si>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</si>
  <si>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</si>
  <si>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</si>
  <si>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</si>
  <si>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</si>
  <si>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</si>
  <si>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</si>
  <si>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</si>
  <si>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</si>
  <si>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</si>
  <si>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</si>
  <si>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</si>
  <si>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</si>
  <si>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</si>
  <si>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</si>
  <si>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</si>
  <si>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</si>
  <si>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</si>
  <si>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</si>
  <si>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</si>
  <si>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</si>
  <si>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</si>
  <si>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31 DE ENERO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</si>
  <si>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Enero 2019 fue de 131,290 Bpd ; inferior en 8,987 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</si>
  <si>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Enero 2019 fue de 1,316 MMPCD, inferior en 96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</si>
</sst>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7.8"/>
      <color indexed="8"/>
      <name val="Calibri"/>
      <family val="0"/>
    </font>
    <font>
      <sz val="7.8"/>
      <color indexed="60"/>
      <name val="Calibri"/>
      <family val="0"/>
    </font>
    <font>
      <sz val="7.8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7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6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6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7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6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6" applyNumberFormat="1" applyFont="1" applyFill="1" applyBorder="1" applyAlignment="1">
      <alignment/>
    </xf>
    <xf numFmtId="0" fontId="0" fillId="11" borderId="0" xfId="0" applyFill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9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1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796990"/>
        <c:axId val="10301999"/>
      </c:scatterChart>
      <c:valAx>
        <c:axId val="60796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 val="autoZero"/>
        <c:crossBetween val="midCat"/>
        <c:dispUnits/>
      </c:valAx>
      <c:valAx>
        <c:axId val="10301999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609128"/>
        <c:axId val="29155561"/>
      </c:scatterChart>
      <c:valAx>
        <c:axId val="25609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crossBetween val="midCat"/>
        <c:dispUnits/>
      </c:valAx>
      <c:valAx>
        <c:axId val="2915556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-0.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1"/>
          <c:w val="0.90425"/>
          <c:h val="0.786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(no)'!$C$175:$C$308</c:f>
              <c:numCache>
                <c:ptCount val="13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</c:numCache>
            </c:numRef>
          </c:xVal>
          <c:yVal>
            <c:numRef>
              <c:f>'ESTRUCTURA oil (no)'!$AI$175:$AI$308</c:f>
              <c:numCache>
                <c:ptCount val="134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(no)'!$C$19:$C$308</c:f>
              <c:numCache>
                <c:ptCount val="290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</c:numCache>
            </c:numRef>
          </c:xVal>
          <c:yVal>
            <c:numRef>
              <c:f>'ESTRUCTURA oil (no)'!$AJ$19:$AJ$308</c:f>
              <c:numCache>
                <c:ptCount val="290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131290</c:v>
                </c:pt>
              </c:numCache>
            </c:numRef>
          </c:yVal>
          <c:smooth val="0"/>
        </c:ser>
        <c:axId val="61073458"/>
        <c:axId val="12790211"/>
      </c:scatterChart>
      <c:valAx>
        <c:axId val="61073458"/>
        <c:scaling>
          <c:orientation val="minMax"/>
          <c:max val="2019.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790211"/>
        <c:crosses val="autoZero"/>
        <c:crossBetween val="midCat"/>
        <c:dispUnits/>
        <c:majorUnit val="1"/>
        <c:minorUnit val="0.1"/>
      </c:valAx>
      <c:valAx>
        <c:axId val="12790211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073458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9445"/>
          <c:w val="0.794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1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4"/>
          <c:w val="0.934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'ESTRUCTURA gas (no)'!$B$167:$B$305</c:f>
              <c:numCache>
                <c:ptCount val="13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</c:numCache>
            </c:numRef>
          </c:xVal>
          <c:yVal>
            <c:numRef>
              <c:f>'ESTRUCTURA gas (no)'!$N$167:$N$305</c:f>
              <c:numCache>
                <c:ptCount val="139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(no)'!$B$167:$B$305</c:f>
              <c:numCache>
                <c:ptCount val="13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</c:numCache>
            </c:numRef>
          </c:xVal>
          <c:yVal>
            <c:numRef>
              <c:f>'ESTRUCTURA gas (no)'!$O$167:$O$305</c:f>
              <c:numCache>
                <c:ptCount val="139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1315946.6183</c:v>
                </c:pt>
              </c:numCache>
            </c:numRef>
          </c:yVal>
          <c:smooth val="0"/>
        </c:ser>
        <c:axId val="48003036"/>
        <c:axId val="29374141"/>
      </c:scatterChart>
      <c:valAx>
        <c:axId val="48003036"/>
        <c:scaling>
          <c:orientation val="minMax"/>
          <c:max val="2019.1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74141"/>
        <c:crosses val="autoZero"/>
        <c:crossBetween val="midCat"/>
        <c:dispUnits/>
        <c:majorUnit val="1"/>
        <c:minorUnit val="0.1"/>
      </c:valAx>
      <c:valAx>
        <c:axId val="29374141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003036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2025"/>
          <c:w val="0.513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0.518</cdr:y>
    </cdr:from>
    <cdr:to>
      <cdr:x>0.458</cdr:x>
      <cdr:y>0.56025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4312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11</xdr:col>
      <xdr:colOff>571500</xdr:colOff>
      <xdr:row>30</xdr:row>
      <xdr:rowOff>114300</xdr:rowOff>
    </xdr:to>
    <xdr:graphicFrame>
      <xdr:nvGraphicFramePr>
        <xdr:cNvPr id="1" name="Chart 1026"/>
        <xdr:cNvGraphicFramePr/>
      </xdr:nvGraphicFramePr>
      <xdr:xfrm>
        <a:off x="619125" y="1066800"/>
        <a:ext cx="6648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11</xdr:col>
      <xdr:colOff>542925</xdr:colOff>
      <xdr:row>76</xdr:row>
      <xdr:rowOff>133350</xdr:rowOff>
    </xdr:to>
    <xdr:graphicFrame>
      <xdr:nvGraphicFramePr>
        <xdr:cNvPr id="2" name="Chart 1027"/>
        <xdr:cNvGraphicFramePr/>
      </xdr:nvGraphicFramePr>
      <xdr:xfrm>
        <a:off x="609600" y="7058025"/>
        <a:ext cx="6629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8"/>
  <sheetViews>
    <sheetView zoomScalePageLayoutView="0" workbookViewId="0" topLeftCell="Z1">
      <pane ySplit="7" topLeftCell="A283" activePane="bottomLeft" state="frozen"/>
      <selection pane="topLeft" activeCell="AI291" sqref="AI291"/>
      <selection pane="bottomLeft" activeCell="AM304" sqref="AM30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2">
        <v>4271.266666666666</v>
      </c>
      <c r="K90" s="292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1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1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1">
        <v>3199</v>
      </c>
      <c r="K153" s="291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1">
        <v>3167</v>
      </c>
      <c r="K154" s="291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1">
        <v>3182</v>
      </c>
      <c r="K155" s="291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0">
        <f>93766/31</f>
        <v>3024.7096774193546</v>
      </c>
      <c r="K159" s="290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1">
        <v>2984</v>
      </c>
      <c r="K160" s="291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1">
        <v>2909</v>
      </c>
      <c r="K162" s="291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1">
        <v>2853</v>
      </c>
      <c r="K164" s="291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0">
        <f>90267/30</f>
        <v>3008.9</v>
      </c>
      <c r="K167" s="290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0">
        <f>91935/31</f>
        <v>2965.6451612903224</v>
      </c>
      <c r="K168" s="290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0">
        <f>87309/30</f>
        <v>2910.3</v>
      </c>
      <c r="K169" s="290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0">
        <f>90019/31</f>
        <v>2903.8387096774195</v>
      </c>
      <c r="K170" s="290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0">
        <f>89184/31</f>
        <v>2876.9032258064517</v>
      </c>
      <c r="K171" s="290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0">
        <f>86428/30</f>
        <v>2880.9333333333334</v>
      </c>
      <c r="K172" s="290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0">
        <f>87919/31</f>
        <v>2836.0967741935483</v>
      </c>
      <c r="K173" s="290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0">
        <f>84130/30</f>
        <v>2804.3333333333335</v>
      </c>
      <c r="K174" s="290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0">
        <f>82208/31</f>
        <v>2651.8709677419356</v>
      </c>
      <c r="K175" s="290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0">
        <f>86419/31</f>
        <v>2787.7096774193546</v>
      </c>
      <c r="K176" s="290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0">
        <f>74593/29</f>
        <v>2572.1724137931033</v>
      </c>
      <c r="K177" s="290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0">
        <f>85851/31</f>
        <v>2769.3870967741937</v>
      </c>
      <c r="K180" s="290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0">
        <f>87560/30</f>
        <v>2918.6666666666665</v>
      </c>
      <c r="K181" s="290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0">
        <f>88738/31</f>
        <v>2862.516129032258</v>
      </c>
      <c r="K182" s="290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3">
        <v>3291.64516129032</v>
      </c>
      <c r="K224" s="29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6">
        <f>95861/30</f>
        <v>3195.366666666667</v>
      </c>
      <c r="K239" s="287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6">
        <f>109894/31</f>
        <v>3544.967741935484</v>
      </c>
      <c r="K240" s="287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6">
        <f>92416/30</f>
        <v>3080.5333333333333</v>
      </c>
      <c r="K241" s="287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6">
        <f>112945/31</f>
        <v>3643.3870967741937</v>
      </c>
      <c r="K242" s="287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6">
        <f>115529/31</f>
        <v>3726.7419354838707</v>
      </c>
      <c r="K243" s="287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6">
        <f>111777/30</f>
        <v>3725.9</v>
      </c>
      <c r="K244" s="287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6">
        <f>110419/31</f>
        <v>3561.9032258064517</v>
      </c>
      <c r="K245" s="287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6">
        <f>105792/30</f>
        <v>3526.4</v>
      </c>
      <c r="K246" s="287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6">
        <f>110534/31</f>
        <v>3565.6129032258063</v>
      </c>
      <c r="K247" s="287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2">
        <v>3553.451612903226</v>
      </c>
      <c r="K259" s="283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4">
        <v>3458.1612903225805</v>
      </c>
      <c r="K260" s="28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4">
        <v>3550.9285714285716</v>
      </c>
      <c r="K261" s="28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4">
        <v>3401.6451612903224</v>
      </c>
      <c r="K262" s="28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4">
        <v>3415.6666666666665</v>
      </c>
      <c r="K263" s="28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4">
        <v>3440.967741935484</v>
      </c>
      <c r="K264" s="28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4">
        <v>3394.3</v>
      </c>
      <c r="K265" s="28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4">
        <v>3407.064516129032</v>
      </c>
      <c r="K266" s="28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4">
        <v>3457.12903225806</v>
      </c>
      <c r="K267" s="28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4">
        <v>3365.76666666667</v>
      </c>
      <c r="K268" s="28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4">
        <v>3472.967741935484</v>
      </c>
      <c r="K269" s="28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4">
        <v>3349.4</v>
      </c>
      <c r="K270" s="28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4">
        <v>3288.8709677419356</v>
      </c>
      <c r="K271" s="28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78">
        <v>3243.32258064516</v>
      </c>
      <c r="K272" s="27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78">
        <v>3242.896551724138</v>
      </c>
      <c r="K273" s="27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78">
        <v>2940.90322580645</v>
      </c>
      <c r="K274" s="27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78">
        <v>3179.33333333333</v>
      </c>
      <c r="K275" s="27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78">
        <v>3165.16129032258</v>
      </c>
      <c r="K276" s="27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78">
        <v>3254.866666666667</v>
      </c>
      <c r="K277" s="27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78">
        <v>3235.8387096774195</v>
      </c>
      <c r="K278" s="27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8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131290</v>
      </c>
      <c r="AK308" s="273">
        <f t="shared" si="45"/>
        <v>-8987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96" activePane="bottomLeft" state="frozen"/>
      <selection pane="topLeft" activeCell="AI291" sqref="AI291"/>
      <selection pane="bottomLeft" activeCell="K327" sqref="K327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5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1315946.6183</v>
      </c>
      <c r="P305" s="276">
        <f>N305-N304</f>
        <v>-96134.35089999996</v>
      </c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33">
      <selection activeCell="Q70" sqref="Q70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20" ht="12.75">
      <c r="V20" s="230" t="s">
        <v>66</v>
      </c>
    </row>
    <row r="31" ht="18" customHeight="1"/>
    <row r="32" ht="15.75">
      <c r="C32" s="234" t="s">
        <v>48</v>
      </c>
    </row>
    <row r="33" ht="16.5" customHeight="1">
      <c r="C33" s="234" t="s">
        <v>67</v>
      </c>
    </row>
    <row r="34" spans="3:13" ht="92.25" customHeight="1">
      <c r="C34" s="300" t="s">
        <v>69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70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2019-02-07T20:58:05Z</cp:lastPrinted>
  <dcterms:created xsi:type="dcterms:W3CDTF">1997-07-01T22:48:52Z</dcterms:created>
  <dcterms:modified xsi:type="dcterms:W3CDTF">2019-02-11T20:50:30Z</dcterms:modified>
  <cp:category/>
  <cp:version/>
  <cp:contentType/>
  <cp:contentStatus/>
</cp:coreProperties>
</file>